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dulkadircaliskan\Documents\GÜNLÜK\2020 YILI\08-AĞUSTOS 2020\"/>
    </mc:Choice>
  </mc:AlternateContent>
  <bookViews>
    <workbookView xWindow="0" yWindow="0" windowWidth="20730" windowHeight="11760" tabRatio="725"/>
  </bookViews>
  <sheets>
    <sheet name="Kaynaklara Göre" sheetId="22" r:id="rId1"/>
    <sheet name="2019-2020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I23" i="26" l="1"/>
  <c r="H23" i="26"/>
  <c r="G23" i="26"/>
  <c r="F23" i="26"/>
  <c r="K40" i="24"/>
  <c r="K38" i="24"/>
  <c r="K36" i="24"/>
  <c r="K34" i="24"/>
  <c r="K28" i="24"/>
  <c r="K22" i="24"/>
  <c r="K16" i="24"/>
  <c r="E23" i="26"/>
  <c r="J22" i="22"/>
  <c r="J28" i="22" l="1"/>
  <c r="J34" i="22" s="1"/>
  <c r="E22" i="26" l="1"/>
  <c r="J16" i="24" l="1"/>
  <c r="F22" i="26" s="1"/>
  <c r="J22" i="24"/>
  <c r="J28" i="24"/>
  <c r="J34" i="24"/>
  <c r="J36" i="24"/>
  <c r="J38" i="24"/>
  <c r="E21" i="26"/>
  <c r="J40" i="24" l="1"/>
  <c r="H22" i="26" s="1"/>
  <c r="I22" i="26" s="1"/>
  <c r="E20" i="26"/>
  <c r="G22" i="26" l="1"/>
  <c r="E19" i="26"/>
  <c r="E17" i="26" l="1"/>
  <c r="E18" i="26" l="1"/>
  <c r="C22" i="22" l="1"/>
  <c r="F36" i="24" l="1"/>
  <c r="F38" i="24"/>
  <c r="H38" i="24"/>
  <c r="H22" i="22"/>
  <c r="H28" i="22" s="1"/>
  <c r="H34" i="22" s="1"/>
  <c r="I22" i="22"/>
  <c r="I28" i="22" s="1"/>
  <c r="I34" i="22" s="1"/>
  <c r="H16" i="24"/>
  <c r="F20" i="26" s="1"/>
  <c r="I16" i="24"/>
  <c r="F21" i="26" s="1"/>
  <c r="H22" i="24"/>
  <c r="I22" i="24"/>
  <c r="H28" i="24"/>
  <c r="I28" i="24"/>
  <c r="H34" i="24"/>
  <c r="I34" i="24"/>
  <c r="H36" i="24"/>
  <c r="I36" i="24"/>
  <c r="I38" i="24"/>
  <c r="G22" i="22"/>
  <c r="G28" i="22" s="1"/>
  <c r="G34" i="22" s="1"/>
  <c r="E38" i="24"/>
  <c r="E34" i="24"/>
  <c r="E28" i="24"/>
  <c r="E22" i="24"/>
  <c r="E16" i="24"/>
  <c r="F17" i="26" s="1"/>
  <c r="D22" i="22"/>
  <c r="D28" i="22" s="1"/>
  <c r="D34" i="22" s="1"/>
  <c r="E22" i="22"/>
  <c r="E28" i="22" s="1"/>
  <c r="E34" i="22" s="1"/>
  <c r="F22" i="22"/>
  <c r="F28" i="22" s="1"/>
  <c r="F34" i="22" s="1"/>
  <c r="O32" i="22"/>
  <c r="O26" i="22"/>
  <c r="O24" i="22"/>
  <c r="O20" i="22"/>
  <c r="O18" i="22"/>
  <c r="O16" i="22"/>
  <c r="O14" i="22"/>
  <c r="O12" i="22"/>
  <c r="O30" i="22"/>
  <c r="C28" i="22"/>
  <c r="C34" i="22" s="1"/>
  <c r="F34" i="24"/>
  <c r="G34" i="24"/>
  <c r="D34" i="24"/>
  <c r="F28" i="24"/>
  <c r="G28" i="24"/>
  <c r="D28" i="24"/>
  <c r="P32" i="24"/>
  <c r="P30" i="24"/>
  <c r="P26" i="24"/>
  <c r="P24" i="24"/>
  <c r="P12" i="24"/>
  <c r="P14" i="24"/>
  <c r="P18" i="24"/>
  <c r="P20" i="24"/>
  <c r="F22" i="24"/>
  <c r="G22" i="24"/>
  <c r="D22" i="24"/>
  <c r="F16" i="24"/>
  <c r="F18" i="26" s="1"/>
  <c r="G16" i="24"/>
  <c r="F19" i="26" s="1"/>
  <c r="D16" i="24"/>
  <c r="F16" i="26" s="1"/>
  <c r="G38" i="24"/>
  <c r="E36" i="24"/>
  <c r="G36" i="24"/>
  <c r="D38" i="24"/>
  <c r="D36" i="24"/>
  <c r="D29" i="26"/>
  <c r="C29" i="26"/>
  <c r="E16" i="26"/>
  <c r="H40" i="24" l="1"/>
  <c r="H20" i="26" s="1"/>
  <c r="G20" i="26" s="1"/>
  <c r="E40" i="24"/>
  <c r="H17" i="26" s="1"/>
  <c r="G17" i="26" s="1"/>
  <c r="D40" i="24"/>
  <c r="H16" i="26" s="1"/>
  <c r="I40" i="24"/>
  <c r="H21" i="26" s="1"/>
  <c r="G21" i="26" s="1"/>
  <c r="P16" i="24"/>
  <c r="F29" i="26"/>
  <c r="P34" i="24"/>
  <c r="E29" i="26"/>
  <c r="P28" i="24"/>
  <c r="P38" i="24"/>
  <c r="G40" i="24"/>
  <c r="H19" i="26" s="1"/>
  <c r="G19" i="26" s="1"/>
  <c r="F40" i="24"/>
  <c r="H18" i="26" s="1"/>
  <c r="G18" i="26" s="1"/>
  <c r="P22" i="24"/>
  <c r="P36" i="24"/>
  <c r="O22" i="22"/>
  <c r="O28" i="22" s="1"/>
  <c r="O34" i="22"/>
  <c r="I17" i="26" l="1"/>
  <c r="I21" i="26"/>
  <c r="I18" i="26"/>
  <c r="P40" i="24"/>
  <c r="I19" i="26" l="1"/>
  <c r="I20" i="26"/>
  <c r="H29" i="26"/>
  <c r="I28" i="26" s="1"/>
  <c r="I16" i="26"/>
  <c r="G16" i="26"/>
  <c r="G29" i="26" s="1"/>
</calcChain>
</file>

<file path=xl/sharedStrings.xml><?xml version="1.0" encoding="utf-8"?>
<sst xmlns="http://schemas.openxmlformats.org/spreadsheetml/2006/main" count="164" uniqueCount="97">
  <si>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</si>
  <si>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</si>
  <si>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</si>
  <si>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</si>
  <si>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</si>
  <si>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</si>
  <si>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</si>
  <si>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</si>
  <si>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</si>
  <si>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</si>
  <si>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</si>
  <si>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</si>
  <si>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</si>
  <si>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</si>
  <si>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</si>
  <si>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</si>
  <si>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</si>
  <si>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</si>
  <si>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</si>
  <si>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</si>
  <si>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</si>
  <si>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</si>
  <si>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</si>
  <si>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</si>
  <si>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</si>
  <si>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</si>
  <si>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</si>
  <si>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</si>
  <si>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</si>
  <si>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</si>
  <si>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</si>
  <si>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</si>
  <si>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</si>
  <si>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</si>
  <si>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</si>
  <si>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</si>
  <si>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</si>
  <si>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</si>
  <si>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</si>
  <si>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</si>
  <si>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</si>
  <si>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</si>
  <si>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</si>
  <si>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</si>
  <si>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</si>
  <si>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</si>
  <si>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</si>
  <si>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</si>
  <si>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</si>
  <si>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</si>
  <si>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</si>
  <si>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</si>
  <si>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</si>
  <si>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</si>
  <si>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</si>
  <si>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</si>
  <si>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</si>
  <si>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</si>
  <si>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</si>
  <si>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</si>
  <si>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</si>
  <si>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</si>
  <si>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</si>
  <si>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</si>
  <si>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</si>
  <si>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</si>
  <si>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</si>
  <si>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</si>
  <si>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</si>
  <si>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</si>
  <si>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</si>
  <si>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</si>
  <si>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</si>
  <si>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</si>
  <si>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</si>
  <si>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</si>
  <si>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</si>
  <si>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</si>
  <si>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</si>
  <si>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</si>
  <si>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</si>
  <si>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</si>
  <si>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</si>
  <si>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</si>
  <si>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</si>
  <si>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</si>
  <si>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</si>
  <si>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</si>
  <si>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</si>
  <si>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</si>
  <si>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</si>
  <si>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</si>
  <si>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</si>
  <si>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</si>
  <si>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</si>
  <si>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</si>
  <si>
    <t>*2020 yılına ilişkin miktarlar kesinleşmemiş geçici verilerdir.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</si>
</sst>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2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0" fontId="3" fillId="0" borderId="0" xfId="0" applyFont="1"/>
    <xf numFmtId="170" fontId="2" fillId="0" borderId="0" xfId="0" applyNumberFormat="1" applyFont="1" applyFill="1"/>
    <xf numFmtId="0" fontId="2" fillId="0" borderId="0" xfId="0" applyFont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3"/>
  <sheetViews>
    <sheetView tabSelected="1" workbookViewId="0">
      <selection activeCell="C8" sqref="C8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2020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6653.4490533423514</v>
      </c>
      <c r="D12" s="86">
        <v>5817.121832525565</v>
      </c>
      <c r="E12" s="86">
        <v>5229.4235887398481</v>
      </c>
      <c r="F12" s="86">
        <v>2916.6336667746582</v>
      </c>
      <c r="G12" s="86">
        <v>3556.6779594069576</v>
      </c>
      <c r="H12" s="86">
        <v>5922.1579886073841</v>
      </c>
      <c r="I12" s="86">
        <v>6641.2211842657789</v>
      </c>
      <c r="J12" s="86">
        <v>6683.909297012804</v>
      </c>
      <c r="K12" s="86"/>
      <c r="L12" s="86"/>
      <c r="M12" s="86"/>
      <c r="N12" s="86"/>
      <c r="O12" s="85">
        <f>SUM(C12:N12)</f>
        <v>43420.594570675355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3174.117524467561</v>
      </c>
      <c r="D14" s="86">
        <v>3006.1139458730072</v>
      </c>
      <c r="E14" s="86">
        <v>2976.8036632629237</v>
      </c>
      <c r="F14" s="86">
        <v>2429.5988847274161</v>
      </c>
      <c r="G14" s="86">
        <v>2600.1667857146508</v>
      </c>
      <c r="H14" s="86">
        <v>3666.58923869411</v>
      </c>
      <c r="I14" s="86">
        <v>3408.3579432173833</v>
      </c>
      <c r="J14" s="86">
        <v>3176.0404557160527</v>
      </c>
      <c r="K14" s="86"/>
      <c r="L14" s="86"/>
      <c r="M14" s="86"/>
      <c r="N14" s="149"/>
      <c r="O14" s="85">
        <f>SUM(C14:N14)</f>
        <v>24437.788441673103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27.663100000000004</v>
      </c>
      <c r="D16" s="86">
        <v>25.546900000000004</v>
      </c>
      <c r="E16" s="86">
        <v>25.346209999999999</v>
      </c>
      <c r="F16" s="86">
        <v>23.081299999999999</v>
      </c>
      <c r="G16" s="86">
        <v>25.211029999999997</v>
      </c>
      <c r="H16" s="86">
        <v>24.328940000000003</v>
      </c>
      <c r="I16" s="86">
        <v>28.126639999999998</v>
      </c>
      <c r="J16" s="86">
        <v>28.445010000000003</v>
      </c>
      <c r="K16" s="86"/>
      <c r="L16" s="86"/>
      <c r="M16" s="86"/>
      <c r="N16" s="149"/>
      <c r="O16" s="85">
        <f>SUM(C16:N16)</f>
        <v>207.74913000000001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7474.3949223259915</v>
      </c>
      <c r="D18" s="86">
        <v>4859.2450088173373</v>
      </c>
      <c r="E18" s="86">
        <v>2494.8734955237146</v>
      </c>
      <c r="F18" s="86">
        <v>1535.7979162588892</v>
      </c>
      <c r="G18" s="86">
        <v>1718.3993596783871</v>
      </c>
      <c r="H18" s="86">
        <v>3632.4690560560834</v>
      </c>
      <c r="I18" s="86">
        <v>6628.458831955295</v>
      </c>
      <c r="J18" s="86">
        <v>7402.4099818665773</v>
      </c>
      <c r="K18" s="86"/>
      <c r="L18" s="86"/>
      <c r="M18" s="86"/>
      <c r="N18" s="149"/>
      <c r="O18" s="85">
        <f>SUM(C18:N18)</f>
        <v>35746.048572482279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425.47547098517674</v>
      </c>
      <c r="D20" s="86">
        <v>405.27421536008939</v>
      </c>
      <c r="E20" s="86">
        <v>445.31940758023023</v>
      </c>
      <c r="F20" s="86">
        <v>435.71261082365419</v>
      </c>
      <c r="G20" s="170">
        <v>453.22671534106399</v>
      </c>
      <c r="H20" s="170">
        <v>426.37607960768588</v>
      </c>
      <c r="I20" s="170">
        <v>466.28348383567248</v>
      </c>
      <c r="J20" s="86">
        <v>463.26375492429298</v>
      </c>
      <c r="K20" s="86"/>
      <c r="L20" s="86"/>
      <c r="M20" s="86"/>
      <c r="N20" s="149"/>
      <c r="O20" s="87">
        <f>SUM(C20:N20)</f>
        <v>3520.9317384578662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f t="shared" ref="C22:O22" si="0">SUM(C11:C21)</f>
        <v>17755.10007112108</v>
      </c>
      <c r="D22" s="86">
        <f t="shared" si="0"/>
        <v>14113.301902575999</v>
      </c>
      <c r="E22" s="86">
        <f t="shared" si="0"/>
        <v>11171.766365106716</v>
      </c>
      <c r="F22" s="86">
        <f t="shared" si="0"/>
        <v>7340.824378584618</v>
      </c>
      <c r="G22" s="86">
        <f t="shared" si="0"/>
        <v>8353.6818501410617</v>
      </c>
      <c r="H22" s="86">
        <f t="shared" si="0"/>
        <v>13671.921302965262</v>
      </c>
      <c r="I22" s="86">
        <f t="shared" si="0"/>
        <v>17172.448083274132</v>
      </c>
      <c r="J22" s="86">
        <f t="shared" si="0"/>
        <v>17754.068499519726</v>
      </c>
      <c r="K22" s="86"/>
      <c r="L22" s="86"/>
      <c r="M22" s="86"/>
      <c r="N22" s="86"/>
      <c r="O22" s="87">
        <f t="shared" si="0"/>
        <v>107333.1124532886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5487.7630443030885</v>
      </c>
      <c r="D24" s="86">
        <v>7168.7630702115157</v>
      </c>
      <c r="E24" s="86">
        <v>9633.6006178898078</v>
      </c>
      <c r="F24" s="86">
        <v>9137.1008280167407</v>
      </c>
      <c r="G24" s="86">
        <v>9019.169483062029</v>
      </c>
      <c r="H24" s="86">
        <v>6723.0720665387262</v>
      </c>
      <c r="I24" s="86">
        <v>6919.5094975085995</v>
      </c>
      <c r="J24" s="86">
        <v>6709.3806888275822</v>
      </c>
      <c r="K24" s="86"/>
      <c r="L24" s="86"/>
      <c r="M24" s="86"/>
      <c r="N24" s="86"/>
      <c r="O24" s="87">
        <f>SUM(C24:N24)</f>
        <v>60798.359296358081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3834.204434993027</v>
      </c>
      <c r="D26" s="86">
        <v>3646.9193958775786</v>
      </c>
      <c r="E26" s="86">
        <v>3897.9986626790155</v>
      </c>
      <c r="F26" s="86">
        <v>3863.4742919132168</v>
      </c>
      <c r="G26" s="86">
        <v>3519.4868619533063</v>
      </c>
      <c r="H26" s="86">
        <v>3229.7203782244496</v>
      </c>
      <c r="I26" s="86">
        <v>4685.6328041549395</v>
      </c>
      <c r="J26" s="86">
        <v>4464.4048543826766</v>
      </c>
      <c r="K26" s="86"/>
      <c r="L26" s="86"/>
      <c r="M26" s="86"/>
      <c r="N26" s="86"/>
      <c r="O26" s="87">
        <f>SUM(C26:N26)</f>
        <v>31141.841684178209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f>C22+C24+C26</f>
        <v>27077.067550417192</v>
      </c>
      <c r="D28" s="135">
        <f t="shared" ref="D28:O28" si="1">D22+D24+D26</f>
        <v>24928.984368665093</v>
      </c>
      <c r="E28" s="135">
        <f t="shared" si="1"/>
        <v>24703.365645675538</v>
      </c>
      <c r="F28" s="135">
        <f t="shared" si="1"/>
        <v>20341.399498514576</v>
      </c>
      <c r="G28" s="135">
        <f t="shared" si="1"/>
        <v>20892.338195156401</v>
      </c>
      <c r="H28" s="135">
        <f t="shared" si="1"/>
        <v>23624.713747728438</v>
      </c>
      <c r="I28" s="135">
        <f t="shared" si="1"/>
        <v>28777.59038493767</v>
      </c>
      <c r="J28" s="135">
        <f t="shared" si="1"/>
        <v>28927.854042729985</v>
      </c>
      <c r="K28" s="135"/>
      <c r="L28" s="135"/>
      <c r="M28" s="135"/>
      <c r="N28" s="135"/>
      <c r="O28" s="157">
        <f t="shared" si="1"/>
        <v>199273.31343382489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126.83351</v>
      </c>
      <c r="D30" s="137">
        <v>284.15899999999999</v>
      </c>
      <c r="E30" s="84">
        <v>307.18400000000003</v>
      </c>
      <c r="F30" s="86">
        <v>163.76964000000001</v>
      </c>
      <c r="G30" s="86">
        <v>210.70329999999998</v>
      </c>
      <c r="H30" s="84">
        <v>343.661</v>
      </c>
      <c r="I30" s="86">
        <v>172.02461000000002</v>
      </c>
      <c r="J30" s="86">
        <v>105.96079999999999</v>
      </c>
      <c r="K30" s="86"/>
      <c r="L30" s="86"/>
      <c r="M30" s="86"/>
      <c r="N30" s="84"/>
      <c r="O30" s="87">
        <f>SUM(C30:N30)</f>
        <v>1714.2958599999999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227.45964000000001</v>
      </c>
      <c r="D32" s="167">
        <v>184.27200000000005</v>
      </c>
      <c r="E32" s="86">
        <v>190.92538000000002</v>
      </c>
      <c r="F32" s="137">
        <v>163.2313</v>
      </c>
      <c r="G32" s="149">
        <v>120.69981999999999</v>
      </c>
      <c r="H32" s="86">
        <v>56.243209999999998</v>
      </c>
      <c r="I32" s="137">
        <v>139.50389999999999</v>
      </c>
      <c r="J32" s="86">
        <v>152.92696000000001</v>
      </c>
      <c r="K32" s="86"/>
      <c r="L32" s="86"/>
      <c r="M32" s="149"/>
      <c r="N32" s="86"/>
      <c r="O32" s="150">
        <f>SUM(C32:N32)</f>
        <v>1235.2622100000001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f>C28+C30-C32</f>
        <v>26976.441420417192</v>
      </c>
      <c r="D34" s="75">
        <f t="shared" ref="D34:J34" si="2">D28+D30-D32</f>
        <v>25028.871368665092</v>
      </c>
      <c r="E34" s="75">
        <f t="shared" si="2"/>
        <v>24819.624265675538</v>
      </c>
      <c r="F34" s="75">
        <f t="shared" si="2"/>
        <v>20341.937838514576</v>
      </c>
      <c r="G34" s="75">
        <f t="shared" si="2"/>
        <v>20982.3416751564</v>
      </c>
      <c r="H34" s="75">
        <f t="shared" si="2"/>
        <v>23912.131537728437</v>
      </c>
      <c r="I34" s="75">
        <f t="shared" si="2"/>
        <v>28810.111094937671</v>
      </c>
      <c r="J34" s="75">
        <f t="shared" si="2"/>
        <v>28880.887882729985</v>
      </c>
      <c r="K34" s="75"/>
      <c r="L34" s="75"/>
      <c r="M34" s="75"/>
      <c r="N34" s="75"/>
      <c r="O34" s="76">
        <f>SUM(C34:N34)</f>
        <v>199752.34708382489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175" t="s">
        <v>96</v>
      </c>
      <c r="K36" s="3"/>
      <c r="L36" s="3"/>
      <c r="M36" s="3"/>
      <c r="N36" s="3"/>
      <c r="P36" s="172"/>
    </row>
    <row r="37" spans="2:30" ht="15.75" x14ac:dyDescent="0.25">
      <c r="B37" s="152"/>
      <c r="C37" s="144"/>
      <c r="D37" s="144"/>
      <c r="E37" s="144"/>
      <c r="F37" s="144"/>
      <c r="G37" s="144"/>
      <c r="H37" s="144"/>
      <c r="I37" s="144"/>
      <c r="J37" s="144"/>
      <c r="K37" s="144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30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30" x14ac:dyDescent="0.2">
      <c r="C43" s="145"/>
      <c r="D43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7"/>
  <sheetViews>
    <sheetView topLeftCell="A19" workbookViewId="0">
      <selection activeCell="I28" sqref="I28:I29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1" x14ac:dyDescent="0.2">
      <c r="B4" s="11"/>
    </row>
    <row r="5" spans="2:11" ht="13.5" thickBot="1" x14ac:dyDescent="0.25">
      <c r="B5" s="11"/>
      <c r="D5" s="4"/>
    </row>
    <row r="6" spans="2:11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1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1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1" ht="15.75" x14ac:dyDescent="0.25">
      <c r="B9" s="15"/>
      <c r="C9" s="16"/>
      <c r="D9" s="17">
        <v>2019</v>
      </c>
      <c r="E9" s="18"/>
      <c r="F9" s="19"/>
      <c r="G9" s="17">
        <v>2020</v>
      </c>
      <c r="H9" s="18"/>
      <c r="I9" s="20"/>
    </row>
    <row r="10" spans="2:11" x14ac:dyDescent="0.2">
      <c r="B10" s="21"/>
      <c r="C10" s="22"/>
      <c r="D10" s="23"/>
      <c r="E10" s="23"/>
      <c r="F10" s="23"/>
      <c r="G10" s="23"/>
      <c r="H10" s="23"/>
      <c r="I10" s="24"/>
    </row>
    <row r="11" spans="2:11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1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1" x14ac:dyDescent="0.2">
      <c r="B13" s="31"/>
      <c r="C13" s="32"/>
      <c r="D13" s="33"/>
      <c r="E13" s="33"/>
      <c r="F13" s="34"/>
      <c r="G13" s="33"/>
      <c r="H13" s="33"/>
      <c r="I13" s="35"/>
    </row>
    <row r="14" spans="2:11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1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1" ht="26.25" customHeight="1" x14ac:dyDescent="0.2">
      <c r="B16" s="45" t="s">
        <v>69</v>
      </c>
      <c r="C16" s="88">
        <v>4285.1879899999994</v>
      </c>
      <c r="D16" s="89">
        <v>21773.413006978641</v>
      </c>
      <c r="E16" s="89">
        <f t="shared" ref="E16" si="0">SUM(C16:D16)</f>
        <v>26058.600996978639</v>
      </c>
      <c r="F16" s="90">
        <f>'Kuruluşlara Göre'!D16</f>
        <v>5499.6247399999993</v>
      </c>
      <c r="G16" s="90">
        <f t="shared" ref="G16" si="1">H16-F16</f>
        <v>21577.442810417197</v>
      </c>
      <c r="H16" s="89">
        <f>'Kuruluşlara Göre'!D40</f>
        <v>27077.067550417196</v>
      </c>
      <c r="I16" s="91">
        <f t="shared" ref="I16" si="2">H16/E16*100-100</f>
        <v>3.9083700370432126</v>
      </c>
      <c r="K16" s="172"/>
    </row>
    <row r="17" spans="2:11" ht="26.25" customHeight="1" x14ac:dyDescent="0.2">
      <c r="B17" s="45" t="s">
        <v>70</v>
      </c>
      <c r="C17" s="88">
        <v>4012.0209599999998</v>
      </c>
      <c r="D17" s="89">
        <v>19510.104605367211</v>
      </c>
      <c r="E17" s="89">
        <f t="shared" ref="E17" si="3">SUM(C17:D17)</f>
        <v>23522.125565367212</v>
      </c>
      <c r="F17" s="90">
        <f>'Kuruluşlara Göre'!E16</f>
        <v>4186.1127900000001</v>
      </c>
      <c r="G17" s="90">
        <f t="shared" ref="G17" si="4">H17-F17</f>
        <v>20742.871578665094</v>
      </c>
      <c r="H17" s="89">
        <f>'Kuruluşlara Göre'!E40</f>
        <v>24928.984368665093</v>
      </c>
      <c r="I17" s="91">
        <f t="shared" ref="I17" si="5">H17/E17*100-100</f>
        <v>5.9810020118643763</v>
      </c>
      <c r="K17" s="172"/>
    </row>
    <row r="18" spans="2:11" ht="24.75" customHeight="1" x14ac:dyDescent="0.2">
      <c r="B18" s="45" t="s">
        <v>71</v>
      </c>
      <c r="C18" s="88">
        <v>4185.1665299999995</v>
      </c>
      <c r="D18" s="89">
        <v>20658.408779223482</v>
      </c>
      <c r="E18" s="89">
        <f t="shared" ref="E18" si="6">SUM(C18:D18)</f>
        <v>24843.575309223481</v>
      </c>
      <c r="F18" s="90">
        <f>'Kuruluşlara Göre'!F16</f>
        <v>4426.0959800000001</v>
      </c>
      <c r="G18" s="90">
        <f t="shared" ref="G18:G19" si="7">H18-F18</f>
        <v>20277.269665675543</v>
      </c>
      <c r="H18" s="89">
        <f>'Kuruluşlara Göre'!F40</f>
        <v>24703.365645675542</v>
      </c>
      <c r="I18" s="91">
        <f t="shared" ref="I18:I19" si="8">H18/E18*100-100</f>
        <v>-0.56436990973631396</v>
      </c>
      <c r="K18" s="172"/>
    </row>
    <row r="19" spans="2:11" ht="24.75" customHeight="1" x14ac:dyDescent="0.2">
      <c r="B19" s="45" t="s">
        <v>72</v>
      </c>
      <c r="C19" s="88">
        <v>4407.8557500000006</v>
      </c>
      <c r="D19" s="89">
        <v>19400.501896138958</v>
      </c>
      <c r="E19" s="89">
        <f t="shared" ref="E19" si="9">SUM(C19:D19)</f>
        <v>23808.35764613896</v>
      </c>
      <c r="F19" s="90">
        <f>'Kuruluşlara Göre'!G16</f>
        <v>3522.1406500000003</v>
      </c>
      <c r="G19" s="90">
        <f t="shared" si="7"/>
        <v>16819.258848514572</v>
      </c>
      <c r="H19" s="89">
        <f>'Kuruluşlara Göre'!G40</f>
        <v>20341.399498514573</v>
      </c>
      <c r="I19" s="91">
        <f t="shared" si="8"/>
        <v>-14.561937447149489</v>
      </c>
      <c r="K19" s="172"/>
    </row>
    <row r="20" spans="2:11" ht="24.75" customHeight="1" x14ac:dyDescent="0.2">
      <c r="B20" s="45" t="s">
        <v>73</v>
      </c>
      <c r="C20" s="88">
        <v>4745.5081179999997</v>
      </c>
      <c r="D20" s="89">
        <v>20267.836243581653</v>
      </c>
      <c r="E20" s="89">
        <f t="shared" ref="E20" si="10">SUM(C20:D20)</f>
        <v>25013.34436158165</v>
      </c>
      <c r="F20" s="90">
        <f>'Kuruluşlara Göre'!H16</f>
        <v>2716.9649399999998</v>
      </c>
      <c r="G20" s="90">
        <f t="shared" ref="G20" si="11">H20-F20</f>
        <v>18175.373255156395</v>
      </c>
      <c r="H20" s="89">
        <f>'Kuruluşlara Göre'!H40</f>
        <v>20892.338195156393</v>
      </c>
      <c r="I20" s="91">
        <f t="shared" ref="I20" si="12">H20/E20*100-100</f>
        <v>-16.475230608325887</v>
      </c>
      <c r="K20" s="172"/>
    </row>
    <row r="21" spans="2:11" ht="24.75" customHeight="1" x14ac:dyDescent="0.2">
      <c r="B21" s="45" t="s">
        <v>74</v>
      </c>
      <c r="C21" s="88">
        <v>5593.5656849999996</v>
      </c>
      <c r="D21" s="89">
        <v>18664.520201292034</v>
      </c>
      <c r="E21" s="89">
        <f t="shared" ref="E21" si="13">SUM(C21:D21)</f>
        <v>24258.085886292036</v>
      </c>
      <c r="F21" s="90">
        <f>'Kuruluşlara Göre'!I16</f>
        <v>3111.6933800000006</v>
      </c>
      <c r="G21" s="90">
        <f t="shared" ref="G21" si="14">H21-F21</f>
        <v>20513.020367728441</v>
      </c>
      <c r="H21" s="89">
        <f>'Kuruluşlara Göre'!I40</f>
        <v>23624.713747728441</v>
      </c>
      <c r="I21" s="91">
        <f t="shared" ref="I21" si="15">H21/E21*100-100</f>
        <v>-2.6109732710671381</v>
      </c>
      <c r="K21" s="172"/>
    </row>
    <row r="22" spans="2:11" ht="26.25" customHeight="1" x14ac:dyDescent="0.2">
      <c r="B22" s="45" t="s">
        <v>75</v>
      </c>
      <c r="C22" s="88">
        <v>6072.3543840000002</v>
      </c>
      <c r="D22" s="89">
        <v>22717.309446655869</v>
      </c>
      <c r="E22" s="89">
        <f t="shared" ref="E22:E23" si="16">SUM(C22:D22)</f>
        <v>28789.663830655867</v>
      </c>
      <c r="F22" s="90">
        <f>'Kuruluşlara Göre'!J16</f>
        <v>5155.3938500000004</v>
      </c>
      <c r="G22" s="90">
        <f t="shared" ref="G22:G23" si="17">H22-F22</f>
        <v>23622.196534937666</v>
      </c>
      <c r="H22" s="89">
        <f>'Kuruluşlara Göre'!J40</f>
        <v>28777.590384937666</v>
      </c>
      <c r="I22" s="91">
        <f t="shared" ref="I22:I23" si="18">H22/E22*100-100</f>
        <v>-4.1936737397207935E-2</v>
      </c>
      <c r="K22" s="2"/>
    </row>
    <row r="23" spans="2:11" ht="24.75" customHeight="1" x14ac:dyDescent="0.2">
      <c r="B23" s="45" t="s">
        <v>76</v>
      </c>
      <c r="C23" s="88">
        <v>6278.9481889999997</v>
      </c>
      <c r="D23" s="89">
        <v>21434.524312507572</v>
      </c>
      <c r="E23" s="89">
        <f t="shared" si="16"/>
        <v>27713.472501507571</v>
      </c>
      <c r="F23" s="90">
        <f>'Kuruluşlara Göre'!K16</f>
        <v>5961.8782099999999</v>
      </c>
      <c r="G23" s="90">
        <f t="shared" si="17"/>
        <v>22965.97583272999</v>
      </c>
      <c r="H23" s="89">
        <f>'Kuruluşlara Göre'!K40</f>
        <v>28927.854042729989</v>
      </c>
      <c r="I23" s="91">
        <f t="shared" si="18"/>
        <v>4.3819176436888512</v>
      </c>
      <c r="K23" s="2"/>
    </row>
    <row r="24" spans="2:11" ht="25.5" customHeight="1" x14ac:dyDescent="0.2">
      <c r="B24" s="45" t="s">
        <v>77</v>
      </c>
      <c r="C24" s="88"/>
      <c r="D24" s="89"/>
      <c r="E24" s="89"/>
      <c r="F24" s="90"/>
      <c r="G24" s="90"/>
      <c r="H24" s="89"/>
      <c r="I24" s="91"/>
      <c r="K24" s="2"/>
    </row>
    <row r="25" spans="2:11" ht="24.75" customHeight="1" x14ac:dyDescent="0.2">
      <c r="B25" s="45" t="s">
        <v>78</v>
      </c>
      <c r="C25" s="88"/>
      <c r="D25" s="89"/>
      <c r="E25" s="89"/>
      <c r="F25" s="90"/>
      <c r="G25" s="90"/>
      <c r="H25" s="89"/>
      <c r="I25" s="91"/>
      <c r="K25" s="2"/>
    </row>
    <row r="26" spans="2:11" ht="25.5" customHeight="1" x14ac:dyDescent="0.2">
      <c r="B26" s="45" t="s">
        <v>79</v>
      </c>
      <c r="C26" s="88"/>
      <c r="D26" s="89"/>
      <c r="E26" s="89"/>
      <c r="F26" s="90"/>
      <c r="G26" s="90"/>
      <c r="H26" s="89"/>
      <c r="I26" s="91"/>
      <c r="K26" s="2"/>
    </row>
    <row r="27" spans="2:11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</row>
    <row r="28" spans="2:11" x14ac:dyDescent="0.2">
      <c r="B28" s="46" t="s">
        <v>13</v>
      </c>
      <c r="C28" s="48"/>
      <c r="D28" s="49"/>
      <c r="E28" s="49"/>
      <c r="F28" s="50"/>
      <c r="G28" s="50"/>
      <c r="H28" s="49"/>
      <c r="I28" s="178">
        <f>H29/E29*100-100</f>
        <v>-2.3204632279311284</v>
      </c>
    </row>
    <row r="29" spans="2:11" ht="13.5" thickBot="1" x14ac:dyDescent="0.25">
      <c r="B29" s="47" t="s">
        <v>31</v>
      </c>
      <c r="C29" s="52">
        <f>SUM(C16:C28)</f>
        <v>39580.607605999998</v>
      </c>
      <c r="D29" s="52">
        <f>SUM(D16:D28)</f>
        <v>164426.61849174541</v>
      </c>
      <c r="E29" s="52">
        <f>SUM(C29:D29)</f>
        <v>204007.22609774541</v>
      </c>
      <c r="F29" s="153">
        <f>SUM(F16:F27)</f>
        <v>34579.904539999996</v>
      </c>
      <c r="G29" s="153">
        <f>SUM(G16:G28)</f>
        <v>164693.4088938249</v>
      </c>
      <c r="H29" s="174">
        <f>SUM(H16:H27)</f>
        <v>199273.31343382492</v>
      </c>
      <c r="I29" s="179"/>
    </row>
    <row r="30" spans="2:11" x14ac:dyDescent="0.2">
      <c r="B30" s="11"/>
    </row>
    <row r="31" spans="2:11" ht="15" x14ac:dyDescent="0.25">
      <c r="B31" s="151"/>
    </row>
    <row r="32" spans="2:11" ht="15" x14ac:dyDescent="0.25">
      <c r="B32" s="151"/>
      <c r="C32" s="1"/>
      <c r="D32" s="1"/>
      <c r="E32" s="1"/>
      <c r="F32" s="176" t="s">
        <v>96</v>
      </c>
      <c r="G32" s="144"/>
    </row>
    <row r="33" spans="2:9" x14ac:dyDescent="0.2">
      <c r="B33" s="11"/>
    </row>
    <row r="34" spans="2:9" x14ac:dyDescent="0.2">
      <c r="H34" s="172"/>
    </row>
    <row r="35" spans="2:9" x14ac:dyDescent="0.2">
      <c r="H35" s="144"/>
    </row>
    <row r="37" spans="2:9" x14ac:dyDescent="0.2">
      <c r="I37" s="172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D16" zoomScale="90" zoomScaleNormal="90" workbookViewId="0">
      <selection activeCell="A16" sqref="A16:XFD16"/>
    </sheetView>
  </sheetViews>
  <sheetFormatPr defaultRowHeight="12.75" x14ac:dyDescent="0.2"/>
  <cols>
    <col min="2" max="2" width="34.5703125" bestFit="1" customWidth="1"/>
    <col min="3" max="3" width="38.28515625" customWidth="1"/>
    <col min="4" max="16" width="15.7109375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80" t="s">
        <v>65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s="9" customFormat="1" ht="13.5" customHeight="1" x14ac:dyDescent="0.2">
      <c r="B6" s="183" t="s">
        <v>66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s="9" customFormat="1" ht="24" customHeight="1" thickBot="1" x14ac:dyDescent="0.35">
      <c r="B7" s="186">
        <v>2020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2270.3216899999998</v>
      </c>
      <c r="E12" s="120">
        <v>650.32415000000003</v>
      </c>
      <c r="F12" s="120">
        <v>460.90424999999999</v>
      </c>
      <c r="G12" s="120">
        <v>222.33951000000002</v>
      </c>
      <c r="H12" s="120">
        <v>42.139949999999999</v>
      </c>
      <c r="I12" s="120">
        <v>418.77377000000001</v>
      </c>
      <c r="J12" s="120">
        <v>1171.4917700000001</v>
      </c>
      <c r="K12" s="120">
        <v>1549.94075</v>
      </c>
      <c r="L12" s="120"/>
      <c r="M12" s="120"/>
      <c r="N12" s="120"/>
      <c r="O12" s="120"/>
      <c r="P12" s="116">
        <f>SUM(D12:O12)</f>
        <v>6786.2358399999994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3229.30305</v>
      </c>
      <c r="E14" s="120">
        <v>3535.7886400000002</v>
      </c>
      <c r="F14" s="120">
        <v>3965.19173</v>
      </c>
      <c r="G14" s="120">
        <v>3299.80114</v>
      </c>
      <c r="H14" s="120">
        <v>2674.8249899999996</v>
      </c>
      <c r="I14" s="120">
        <v>2692.9196100000004</v>
      </c>
      <c r="J14" s="120">
        <v>3983.9020800000003</v>
      </c>
      <c r="K14" s="120">
        <v>4411.9374600000001</v>
      </c>
      <c r="L14" s="120"/>
      <c r="M14" s="120"/>
      <c r="N14" s="120"/>
      <c r="O14" s="120"/>
      <c r="P14" s="116">
        <f>SUM(D14:O14)</f>
        <v>27793.668700000002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5499.6247399999993</v>
      </c>
      <c r="E16" s="120">
        <f>SUM(E11:E15)</f>
        <v>4186.1127900000001</v>
      </c>
      <c r="F16" s="120">
        <f t="shared" ref="F16:K16" si="0">SUM(F11:F15)</f>
        <v>4426.0959800000001</v>
      </c>
      <c r="G16" s="120">
        <f t="shared" si="0"/>
        <v>3522.1406500000003</v>
      </c>
      <c r="H16" s="120">
        <f t="shared" si="0"/>
        <v>2716.9649399999998</v>
      </c>
      <c r="I16" s="120">
        <f t="shared" si="0"/>
        <v>3111.6933800000006</v>
      </c>
      <c r="J16" s="120">
        <f t="shared" si="0"/>
        <v>5155.3938500000004</v>
      </c>
      <c r="K16" s="120">
        <f t="shared" si="0"/>
        <v>5961.8782099999999</v>
      </c>
      <c r="L16" s="120"/>
      <c r="M16" s="120"/>
      <c r="N16" s="120"/>
      <c r="O16" s="120"/>
      <c r="P16" s="116">
        <f>SUM(D16:O16)</f>
        <v>34579.904539999996</v>
      </c>
    </row>
    <row r="17" spans="2:18" ht="12.75" customHeight="1" x14ac:dyDescent="0.2">
      <c r="B17" s="189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90"/>
      <c r="C18" s="130" t="s">
        <v>40</v>
      </c>
      <c r="D18" s="161">
        <v>26.670445257000001</v>
      </c>
      <c r="E18" s="120">
        <v>26.713731546999995</v>
      </c>
      <c r="F18" s="120">
        <v>24.090985095000001</v>
      </c>
      <c r="G18" s="120">
        <v>25.958826214000002</v>
      </c>
      <c r="H18" s="120">
        <v>25.426389104999998</v>
      </c>
      <c r="I18" s="120">
        <v>24.490141768000001</v>
      </c>
      <c r="J18" s="120">
        <v>30.624413477999994</v>
      </c>
      <c r="K18" s="120">
        <v>34.378168438999992</v>
      </c>
      <c r="L18" s="120"/>
      <c r="M18" s="120"/>
      <c r="N18" s="120"/>
      <c r="O18" s="120"/>
      <c r="P18" s="116">
        <f>SUM(D18:O18)</f>
        <v>218.35310090299998</v>
      </c>
    </row>
    <row r="19" spans="2:18" x14ac:dyDescent="0.2">
      <c r="B19" s="190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90"/>
      <c r="C20" s="130" t="s">
        <v>83</v>
      </c>
      <c r="D20" s="161">
        <v>536.93776666115991</v>
      </c>
      <c r="E20" s="120">
        <v>571.9877201964199</v>
      </c>
      <c r="F20" s="120">
        <v>837.13444855583987</v>
      </c>
      <c r="G20" s="120">
        <v>1005.67902511904</v>
      </c>
      <c r="H20" s="120">
        <v>1130.6134079218796</v>
      </c>
      <c r="I20" s="120">
        <v>1152.9432954281001</v>
      </c>
      <c r="J20" s="120">
        <v>1283.8219626967402</v>
      </c>
      <c r="K20" s="120">
        <v>1251.4734106060025</v>
      </c>
      <c r="L20" s="120"/>
      <c r="M20" s="120"/>
      <c r="N20" s="120"/>
      <c r="O20" s="120"/>
      <c r="P20" s="116">
        <f>SUM(D20:O20)</f>
        <v>7770.5910371851824</v>
      </c>
    </row>
    <row r="21" spans="2:18" x14ac:dyDescent="0.2">
      <c r="B21" s="190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91"/>
      <c r="C22" s="140" t="s">
        <v>31</v>
      </c>
      <c r="D22" s="163">
        <f>SUM(D17:D21)</f>
        <v>563.6082119181599</v>
      </c>
      <c r="E22" s="122">
        <f>SUM(E17:E21)</f>
        <v>598.70145174341985</v>
      </c>
      <c r="F22" s="122">
        <f t="shared" ref="F22:K22" si="1">SUM(F17:F21)</f>
        <v>861.22543365083982</v>
      </c>
      <c r="G22" s="122">
        <f t="shared" si="1"/>
        <v>1031.6378513330401</v>
      </c>
      <c r="H22" s="122">
        <f t="shared" si="1"/>
        <v>1156.0397970268796</v>
      </c>
      <c r="I22" s="122">
        <f t="shared" si="1"/>
        <v>1177.4334371961002</v>
      </c>
      <c r="J22" s="122">
        <f t="shared" si="1"/>
        <v>1314.4463761747402</v>
      </c>
      <c r="K22" s="122">
        <f t="shared" si="1"/>
        <v>1285.8515790450026</v>
      </c>
      <c r="L22" s="122"/>
      <c r="M22" s="122"/>
      <c r="N22" s="122"/>
      <c r="O22" s="122"/>
      <c r="P22" s="164">
        <f>SUM(D22:O22)</f>
        <v>7988.9441380881826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15077.89393586408</v>
      </c>
      <c r="E24" s="120">
        <v>13097.573521028999</v>
      </c>
      <c r="F24" s="120">
        <v>10319.868130011717</v>
      </c>
      <c r="G24" s="120">
        <v>6911.335042370617</v>
      </c>
      <c r="H24" s="120">
        <v>7936.7115110360601</v>
      </c>
      <c r="I24" s="120">
        <v>12785.198391197264</v>
      </c>
      <c r="J24" s="120">
        <v>15778.12489979613</v>
      </c>
      <c r="K24" s="120">
        <v>15953.559581080726</v>
      </c>
      <c r="L24" s="120"/>
      <c r="M24" s="120"/>
      <c r="N24" s="120"/>
      <c r="O24" s="120"/>
      <c r="P24" s="116">
        <f>SUM(D24:O24)</f>
        <v>97860.2650123856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5263.3557526349568</v>
      </c>
      <c r="E26" s="120">
        <v>6347.5488758926749</v>
      </c>
      <c r="F26" s="120">
        <v>8294.0931520129834</v>
      </c>
      <c r="G26" s="120">
        <v>8257.6996348109169</v>
      </c>
      <c r="H26" s="120">
        <v>8243.3073470934542</v>
      </c>
      <c r="I26" s="120">
        <v>5628.8716593350764</v>
      </c>
      <c r="J26" s="120">
        <v>5814.7707789667993</v>
      </c>
      <c r="K26" s="120">
        <v>5100.2980826042576</v>
      </c>
      <c r="L26" s="120"/>
      <c r="M26" s="120"/>
      <c r="N26" s="120"/>
      <c r="O26" s="120"/>
      <c r="P26" s="116">
        <f>SUM(D26:O26)</f>
        <v>52949.945283351117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20341.249688499036</v>
      </c>
      <c r="E28" s="120">
        <f>SUM(E23:E27)</f>
        <v>19445.122396921673</v>
      </c>
      <c r="F28" s="120">
        <f t="shared" ref="F28:I28" si="2">SUM(F23:F27)</f>
        <v>18613.961282024698</v>
      </c>
      <c r="G28" s="120">
        <f t="shared" si="2"/>
        <v>15169.034677181535</v>
      </c>
      <c r="H28" s="120">
        <f t="shared" si="2"/>
        <v>16180.018858129515</v>
      </c>
      <c r="I28" s="120">
        <f t="shared" si="2"/>
        <v>18414.07005053234</v>
      </c>
      <c r="J28" s="120">
        <f>SUM(J23:J27)</f>
        <v>21592.895678762929</v>
      </c>
      <c r="K28" s="120">
        <f>SUM(K23:K27)</f>
        <v>21053.857663684983</v>
      </c>
      <c r="L28" s="120"/>
      <c r="M28" s="120"/>
      <c r="N28" s="120"/>
      <c r="O28" s="120"/>
      <c r="P28" s="116">
        <f>SUM(D28:O28)</f>
        <v>150810.21029573673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380.214</v>
      </c>
      <c r="E30" s="120">
        <v>338.69049999999999</v>
      </c>
      <c r="F30" s="120">
        <v>366.90300000000002</v>
      </c>
      <c r="G30" s="120">
        <v>181.191</v>
      </c>
      <c r="H30" s="120">
        <v>349.404</v>
      </c>
      <c r="I30" s="120">
        <v>443.459</v>
      </c>
      <c r="J30" s="120">
        <v>192.20699999999999</v>
      </c>
      <c r="K30" s="120">
        <v>216.19</v>
      </c>
      <c r="L30" s="120"/>
      <c r="M30" s="120"/>
      <c r="N30" s="120"/>
      <c r="O30" s="120"/>
      <c r="P30" s="116">
        <f>SUM(D30:O30)</f>
        <v>2468.2584999999999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292.37091000000004</v>
      </c>
      <c r="E32" s="120">
        <v>360.35723000000002</v>
      </c>
      <c r="F32" s="120">
        <v>435.17995000000002</v>
      </c>
      <c r="G32" s="120">
        <v>437.39532000000003</v>
      </c>
      <c r="H32" s="120">
        <v>489.91060000000004</v>
      </c>
      <c r="I32" s="120">
        <v>478.05787999999995</v>
      </c>
      <c r="J32" s="120">
        <v>522.64747999999997</v>
      </c>
      <c r="K32" s="120">
        <v>410.07658999999995</v>
      </c>
      <c r="L32" s="120"/>
      <c r="M32" s="120"/>
      <c r="N32" s="120"/>
      <c r="O32" s="120"/>
      <c r="P32" s="116">
        <f>SUM(D32:O32)</f>
        <v>3425.9959600000002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672.58491000000004</v>
      </c>
      <c r="E34" s="120">
        <f>SUM(E29:E33)</f>
        <v>699.04773</v>
      </c>
      <c r="F34" s="120">
        <f t="shared" ref="F34:K34" si="3">SUM(F29:F33)</f>
        <v>802.08294999999998</v>
      </c>
      <c r="G34" s="120">
        <f t="shared" si="3"/>
        <v>618.58632</v>
      </c>
      <c r="H34" s="120">
        <f t="shared" si="3"/>
        <v>839.31460000000004</v>
      </c>
      <c r="I34" s="120">
        <f t="shared" si="3"/>
        <v>921.5168799999999</v>
      </c>
      <c r="J34" s="120">
        <f t="shared" si="3"/>
        <v>714.85447999999997</v>
      </c>
      <c r="K34" s="120">
        <f t="shared" si="3"/>
        <v>626.26658999999995</v>
      </c>
      <c r="L34" s="120"/>
      <c r="M34" s="120"/>
      <c r="N34" s="120"/>
      <c r="O34" s="120"/>
      <c r="P34" s="116">
        <f>SUM(D34:O34)</f>
        <v>5894.2544600000001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17755.10007112108</v>
      </c>
      <c r="E36" s="120">
        <f t="shared" ref="E36:K36" si="4">E12+E18+E24+E30</f>
        <v>14113.301902575999</v>
      </c>
      <c r="F36" s="120">
        <f t="shared" si="4"/>
        <v>11171.766365106718</v>
      </c>
      <c r="G36" s="120">
        <f t="shared" si="4"/>
        <v>7340.8243785846171</v>
      </c>
      <c r="H36" s="120">
        <f t="shared" si="4"/>
        <v>8353.6818501410598</v>
      </c>
      <c r="I36" s="120">
        <f t="shared" si="4"/>
        <v>13671.921302965264</v>
      </c>
      <c r="J36" s="120">
        <f t="shared" si="4"/>
        <v>17172.448083274128</v>
      </c>
      <c r="K36" s="120">
        <f t="shared" si="4"/>
        <v>17754.068499519726</v>
      </c>
      <c r="L36" s="120"/>
      <c r="M36" s="120"/>
      <c r="N36" s="120"/>
      <c r="O36" s="120"/>
      <c r="P36" s="116">
        <f>SUM(D36:O36)</f>
        <v>107333.11245328859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f>D14+D20+D26+D32</f>
        <v>9321.9674792961159</v>
      </c>
      <c r="E38" s="120">
        <f t="shared" ref="E38:K38" si="5">E14+E20+E26+E32</f>
        <v>10815.682466089094</v>
      </c>
      <c r="F38" s="120">
        <f t="shared" si="5"/>
        <v>13531.599280568824</v>
      </c>
      <c r="G38" s="120">
        <f t="shared" si="5"/>
        <v>13000.575119929956</v>
      </c>
      <c r="H38" s="120">
        <f t="shared" si="5"/>
        <v>12538.656345015333</v>
      </c>
      <c r="I38" s="120">
        <f t="shared" si="5"/>
        <v>9952.7924447631776</v>
      </c>
      <c r="J38" s="120">
        <f t="shared" si="5"/>
        <v>11605.142301663538</v>
      </c>
      <c r="K38" s="120">
        <f t="shared" si="5"/>
        <v>11173.785543210261</v>
      </c>
      <c r="L38" s="120"/>
      <c r="M38" s="120"/>
      <c r="N38" s="120"/>
      <c r="O38" s="120"/>
      <c r="P38" s="116">
        <f>SUM(D38:O38)</f>
        <v>91940.200980536305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27077.067550417196</v>
      </c>
      <c r="E40" s="123">
        <f t="shared" ref="E40:K40" si="6">E36+E38</f>
        <v>24928.984368665093</v>
      </c>
      <c r="F40" s="123">
        <f t="shared" si="6"/>
        <v>24703.365645675542</v>
      </c>
      <c r="G40" s="123">
        <f t="shared" si="6"/>
        <v>20341.399498514573</v>
      </c>
      <c r="H40" s="123">
        <f t="shared" si="6"/>
        <v>20892.338195156393</v>
      </c>
      <c r="I40" s="123">
        <f t="shared" si="6"/>
        <v>23624.713747728441</v>
      </c>
      <c r="J40" s="123">
        <f t="shared" si="6"/>
        <v>28777.590384937666</v>
      </c>
      <c r="K40" s="123">
        <f t="shared" si="6"/>
        <v>28927.854042729989</v>
      </c>
      <c r="L40" s="123"/>
      <c r="M40" s="123"/>
      <c r="N40" s="123"/>
      <c r="O40" s="123"/>
      <c r="P40" s="76">
        <f>SUM(D40:O40)</f>
        <v>199273.31343382492</v>
      </c>
      <c r="Q40" s="5" t="s">
        <v>0</v>
      </c>
    </row>
    <row r="42" spans="2:19" ht="15" x14ac:dyDescent="0.25">
      <c r="B42" s="151"/>
      <c r="D42" s="177" t="s">
        <v>96</v>
      </c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2019-2020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Abdulkadir ÇALIŞKAN</cp:lastModifiedBy>
  <cp:lastPrinted>2015-12-11T08:32:51Z</cp:lastPrinted>
  <dcterms:created xsi:type="dcterms:W3CDTF">2012-10-12T10:58:19Z</dcterms:created>
  <dcterms:modified xsi:type="dcterms:W3CDTF">2020-09-19T11:41:15Z</dcterms:modified>
</cp:coreProperties>
</file>